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482F508D-5496-4E53-AC56-ACE38C7D10AF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Лист1!$A$4:$F$103</definedName>
  </definedNames>
  <calcPr calcId="191029"/>
</workbook>
</file>

<file path=xl/calcChain.xml><?xml version="1.0" encoding="utf-8"?>
<calcChain xmlns="http://schemas.openxmlformats.org/spreadsheetml/2006/main">
  <c r="F25" i="1" l="1"/>
  <c r="F24" i="1"/>
  <c r="F23" i="1"/>
  <c r="F22" i="1"/>
  <c r="E22" i="1"/>
  <c r="F21" i="1"/>
  <c r="E21" i="1"/>
  <c r="F20" i="1"/>
  <c r="E20" i="1"/>
  <c r="D19" i="1"/>
  <c r="F19" i="1" s="1"/>
  <c r="C19" i="1"/>
  <c r="B19" i="1"/>
  <c r="F18" i="1"/>
  <c r="E18" i="1"/>
  <c r="F17" i="1"/>
  <c r="E17" i="1"/>
  <c r="F16" i="1"/>
  <c r="E16" i="1"/>
  <c r="F15" i="1"/>
  <c r="E15" i="1"/>
  <c r="F14" i="1"/>
  <c r="E14" i="1"/>
  <c r="F13" i="1"/>
  <c r="E13" i="1"/>
  <c r="F11" i="1"/>
  <c r="E11" i="1"/>
  <c r="F10" i="1"/>
  <c r="E10" i="1"/>
  <c r="F9" i="1"/>
  <c r="E9" i="1"/>
  <c r="F8" i="1"/>
  <c r="E8" i="1"/>
  <c r="F7" i="1"/>
  <c r="E7" i="1"/>
  <c r="D6" i="1"/>
  <c r="D26" i="1" s="1"/>
  <c r="C6" i="1"/>
  <c r="C26" i="1" s="1"/>
  <c r="B6" i="1"/>
  <c r="B26" i="1" s="1"/>
  <c r="F26" i="1" l="1"/>
  <c r="E26" i="1"/>
  <c r="E19" i="1"/>
  <c r="E6" i="1"/>
  <c r="F6" i="1"/>
  <c r="C113" i="1"/>
  <c r="E89" i="1" l="1"/>
  <c r="E90" i="1"/>
  <c r="E91" i="1"/>
  <c r="E92" i="1"/>
  <c r="E93" i="1"/>
  <c r="E94" i="1"/>
  <c r="E96" i="1"/>
  <c r="E97" i="1"/>
  <c r="E98" i="1"/>
  <c r="E99" i="1"/>
  <c r="E100" i="1"/>
  <c r="E101" i="1"/>
  <c r="E102" i="1"/>
  <c r="D74" i="1" l="1"/>
  <c r="B74" i="1"/>
  <c r="C74" i="1"/>
  <c r="E77" i="1"/>
  <c r="C57" i="1"/>
  <c r="D57" i="1"/>
  <c r="B57" i="1"/>
  <c r="E58" i="1"/>
  <c r="C103" i="1" l="1"/>
  <c r="D103" i="1"/>
  <c r="B103" i="1"/>
  <c r="B79" i="1"/>
  <c r="B70" i="1"/>
  <c r="B67" i="1"/>
  <c r="B60" i="1"/>
  <c r="B51" i="1"/>
  <c r="B45" i="1"/>
  <c r="B42" i="1"/>
  <c r="B40" i="1"/>
  <c r="B32" i="1"/>
  <c r="E103" i="1" l="1"/>
  <c r="B81" i="1"/>
  <c r="F91" i="1" l="1"/>
  <c r="D32" i="1" l="1"/>
  <c r="C32" i="1"/>
  <c r="C40" i="1"/>
  <c r="D40" i="1"/>
  <c r="E46" i="1" l="1"/>
  <c r="F96" i="1" l="1"/>
  <c r="F88" i="1"/>
  <c r="E87" i="1" l="1"/>
  <c r="E88" i="1"/>
  <c r="C60" i="1"/>
  <c r="D60" i="1"/>
  <c r="D45" i="1"/>
  <c r="C45" i="1"/>
  <c r="F103" i="1" l="1"/>
  <c r="C42" i="1" l="1"/>
  <c r="C51" i="1"/>
  <c r="C67" i="1"/>
  <c r="F76" i="1"/>
  <c r="E33" i="1"/>
  <c r="F33" i="1"/>
  <c r="C70" i="1" l="1"/>
  <c r="F60" i="1"/>
  <c r="F63" i="1" l="1"/>
  <c r="F56" i="1"/>
  <c r="F54" i="1"/>
  <c r="E64" i="1"/>
  <c r="F64" i="1"/>
  <c r="E56" i="1"/>
  <c r="E54" i="1"/>
  <c r="D51" i="1" l="1"/>
  <c r="F51" i="1" s="1"/>
  <c r="F47" i="1" l="1"/>
  <c r="F92" i="1"/>
  <c r="F94" i="1"/>
  <c r="F65" i="1"/>
  <c r="F48" i="1"/>
  <c r="E53" i="1" l="1"/>
  <c r="E50" i="1"/>
  <c r="E52" i="1"/>
  <c r="E55" i="1"/>
  <c r="F87" i="1"/>
  <c r="F89" i="1"/>
  <c r="F97" i="1"/>
  <c r="F98" i="1"/>
  <c r="F99" i="1"/>
  <c r="F101" i="1"/>
  <c r="F86" i="1"/>
  <c r="E86" i="1"/>
  <c r="F34" i="1"/>
  <c r="F35" i="1"/>
  <c r="F36" i="1"/>
  <c r="F39" i="1"/>
  <c r="F43" i="1"/>
  <c r="F44" i="1"/>
  <c r="F61" i="1"/>
  <c r="F62" i="1"/>
  <c r="F66" i="1"/>
  <c r="F68" i="1"/>
  <c r="F69" i="1"/>
  <c r="F71" i="1"/>
  <c r="F72" i="1"/>
  <c r="F73" i="1"/>
  <c r="F75" i="1"/>
  <c r="F78" i="1"/>
  <c r="E34" i="1"/>
  <c r="E35" i="1"/>
  <c r="E36" i="1"/>
  <c r="E38" i="1"/>
  <c r="E39" i="1"/>
  <c r="E41" i="1"/>
  <c r="E43" i="1"/>
  <c r="E44" i="1"/>
  <c r="E47" i="1"/>
  <c r="E48" i="1"/>
  <c r="E49" i="1"/>
  <c r="E59" i="1"/>
  <c r="E61" i="1"/>
  <c r="E62" i="1"/>
  <c r="E63" i="1"/>
  <c r="E65" i="1"/>
  <c r="E66" i="1"/>
  <c r="E68" i="1"/>
  <c r="E69" i="1"/>
  <c r="E71" i="1"/>
  <c r="E73" i="1"/>
  <c r="E75" i="1"/>
  <c r="E76" i="1"/>
  <c r="E78" i="1"/>
  <c r="C79" i="1"/>
  <c r="C81" i="1" s="1"/>
  <c r="D79" i="1"/>
  <c r="D70" i="1"/>
  <c r="D67" i="1"/>
  <c r="D42" i="1"/>
  <c r="D81" i="1" l="1"/>
  <c r="F45" i="1"/>
  <c r="E42" i="1"/>
  <c r="E67" i="1"/>
  <c r="E57" i="1"/>
  <c r="F32" i="1"/>
  <c r="E74" i="1"/>
  <c r="F70" i="1"/>
  <c r="E70" i="1"/>
  <c r="F67" i="1"/>
  <c r="E60" i="1"/>
  <c r="E51" i="1"/>
  <c r="F42" i="1"/>
  <c r="E32" i="1"/>
  <c r="F74" i="1"/>
  <c r="E40" i="1"/>
  <c r="E45" i="1"/>
  <c r="E81" i="1" l="1"/>
  <c r="F81" i="1"/>
</calcChain>
</file>

<file path=xl/sharedStrings.xml><?xml version="1.0" encoding="utf-8"?>
<sst xmlns="http://schemas.openxmlformats.org/spreadsheetml/2006/main" count="129" uniqueCount="118">
  <si>
    <t>НАЛОГОВЫЕ И НЕНАЛОГОВЫЕ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</si>
  <si>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</si>
  <si>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</si>
  <si>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</si>
  <si>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</si>
  <si>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</si>
  <si>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</si>
  <si>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</si>
  <si>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</si>
  <si>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</si>
  <si>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</si>
  <si>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</si>
  <si>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</si>
  <si>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</si>
  <si>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</si>
  <si>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</si>
  <si>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</si>
  <si>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</si>
  <si>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</si>
  <si>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</si>
  <si>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</si>
  <si>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</si>
  <si>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</si>
  <si>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</si>
  <si>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</si>
  <si>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</si>
  <si>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</si>
  <si>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</si>
  <si>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</si>
  <si>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</si>
  <si>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</si>
  <si>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ОХРАНА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</si>
  <si>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</si>
  <si>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</si>
  <si>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</si>
  <si>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</si>
  <si>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</si>
  <si>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</si>
  <si>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</si>
  <si>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</si>
  <si>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</si>
  <si>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</si>
  <si>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</si>
  <si>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</si>
  <si>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</si>
  <si>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</si>
  <si>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</si>
  <si>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</si>
  <si>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</si>
  <si>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</si>
  <si>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</si>
  <si>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>ЖИЛИЩНО-КОММУНАЛЬНОЕ ХОЗЯЙСТВО</t>
  </si>
  <si>
    <t>Жилищное хозяйство</t>
  </si>
  <si>
    <t>Прикладные научные исследования в области жилищно- коммунального хозяйства</t>
  </si>
  <si>
    <t xml:space="preserve"> Наименование </t>
  </si>
  <si>
    <t xml:space="preserve">Наименование </t>
  </si>
  <si>
    <t>Коммунальное хозяйство</t>
  </si>
  <si>
    <t> Наименование</t>
  </si>
  <si>
    <t>Молодежная политика</t>
  </si>
  <si>
    <t>Налог на имущество</t>
  </si>
  <si>
    <t xml:space="preserve">Задолженность и перерасчет по отмененным налогам, сборам и иным обязательным платежам </t>
  </si>
  <si>
    <t>Благоустройство</t>
  </si>
  <si>
    <t>Другие вопросы в области жилищно-коммунального хозяйства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</si>
  <si>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</si>
  <si>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Охрана объектов растительного и животного мира и среды их обитания</t>
  </si>
  <si>
    <t>Дополнительное образование детей</t>
  </si>
  <si>
    <t>Доходы от возврата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</si>
  <si>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Обеспечение проведения выборов и референдумов</t>
  </si>
  <si>
    <t>Водное хозяйство</t>
  </si>
  <si>
    <t>Муниципальная программа "Культура"</t>
  </si>
  <si>
    <t xml:space="preserve"> 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</si>
  <si>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</si>
  <si>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</si>
  <si>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</si>
  <si>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</si>
  <si>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</si>
  <si>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</si>
  <si>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</si>
  <si>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</si>
  <si>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</si>
  <si>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</si>
  <si>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</si>
  <si>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</si>
  <si>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</si>
  <si>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</si>
  <si>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</si>
  <si>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</si>
  <si>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</si>
  <si>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тыс. руб.</t>
  </si>
  <si>
    <t>Сведения о муниципальном долге</t>
  </si>
  <si>
    <t>(тыс.руб.)</t>
  </si>
  <si>
    <t xml:space="preserve"> Долговые обязательства</t>
  </si>
  <si>
    <t>1. Муниципальный долг - всего</t>
  </si>
  <si>
    <t>1.1. Муниципальные ценные бумаги</t>
  </si>
  <si>
    <t xml:space="preserve">1.2. Бюджетные кредиты, привлеченные в местный бюджет городского округа Московской области, от других бюджетов бюджетной системы Российской Федерации </t>
  </si>
  <si>
    <t>1.3. Кредиты, полученные городским округом Московской области, от кредитных организаций</t>
  </si>
  <si>
    <t>1.4. Муниципальные гарантии</t>
  </si>
  <si>
    <t>Уточненный план                  на 2023 год</t>
  </si>
  <si>
    <t>%   исполнения к уточненному плану на 2023 год</t>
  </si>
  <si>
    <t xml:space="preserve">По состоянию на 01.01.2023 </t>
  </si>
  <si>
    <t>Другие вопросы в области охраны окружающей среды</t>
  </si>
  <si>
    <t>Спорт высших достижений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</si>
  <si>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</si>
  <si>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Исполнено за 1 полугодие 2022 года</t>
  </si>
  <si>
    <t xml:space="preserve">
ИНФОРМАЦИЯ 
о ходе исполнения бюджета муниципального образования городской округ Люберцы Московской области
за 1 полугодие 2023 года</t>
  </si>
  <si>
    <r>
      <t xml:space="preserve">Исполнение по доходам бюджета муниципального образования городской округ Люберцы </t>
    </r>
    <r>
      <rPr>
        <sz val="11"/>
        <color rgb="FF000000"/>
        <rFont val="Times New Roman"/>
        <family val="1"/>
        <charset val="204"/>
      </rPr>
      <t>Московской области
 за 1 полугодие 2023 года</t>
    </r>
    <r>
      <rPr>
        <sz val="11"/>
        <color theme="1"/>
        <rFont val="Times New Roman"/>
        <family val="1"/>
        <charset val="204"/>
      </rPr>
      <t xml:space="preserve">          </t>
    </r>
  </si>
  <si>
    <t>Исполнено за 1 полугодие 2023 года</t>
  </si>
  <si>
    <t>% исполнения 1 полугодие 2023 года к исполнению 1 полугодию 2022 года</t>
  </si>
  <si>
    <t>Исполнение по разделам подразделам классификации расходов бюджета муниципального образования 
городской округ Люберцы Московской области за 1 полугодие 2023 года</t>
  </si>
  <si>
    <t>% исполнения 1 полугодие 2023 года к исполнению 1 полугодия 2022 года</t>
  </si>
  <si>
    <t>Исполнение бюджета муниципального образования
городской округ Люберцы Московской области в разрезе муниципальных программ
за 1 полугодие 2023 года</t>
  </si>
  <si>
    <t>% исполнения 1 полугодия 2023 года к исполнению 1 полугодия 2022 года</t>
  </si>
  <si>
    <t>По состоянию на 01.07.2023</t>
  </si>
  <si>
    <r>
      <t xml:space="preserve">           Расходы бюджета исполнены в объем</t>
    </r>
    <r>
      <rPr>
        <sz val="10"/>
        <rFont val="Times New Roman"/>
        <family val="1"/>
        <charset val="204"/>
      </rPr>
      <t xml:space="preserve">е 7 363 154 тыс. рублей, что составляет 43,1% </t>
    </r>
    <r>
      <rPr>
        <sz val="10"/>
        <color theme="1"/>
        <rFont val="Times New Roman"/>
        <family val="1"/>
        <charset val="204"/>
      </rPr>
      <t>от плановых годовых показателей.</t>
    </r>
  </si>
  <si>
    <r>
      <t xml:space="preserve">        По итогам исполнения бюджета за 1 полугодие 2023 года сложился дефицит бюджета в размере</t>
    </r>
    <r>
      <rPr>
        <sz val="11"/>
        <rFont val="Times New Roman"/>
        <family val="1"/>
        <charset val="204"/>
      </rPr>
      <t xml:space="preserve"> 134 011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тыс. рублей.</t>
    </r>
  </si>
  <si>
    <t xml:space="preserve">         По состоянию на 01 июля 2023 года у администрации муниципального образования городской округ Люберцы Московской области имеются долговые обязательства в виде бюджетного кредита, полученного в Управлении Федерального казначейства Московской области по договору № 48-13-14/09-14 от 02.03.2023 в сумме 136 949,1 тыс.руб. со сроком погашения 15.12.2023 года. Бюджетный кредит предоставлен из федерального бюджета на пополнение остатка средств на едином счете бюджета, с условием выплаты 0,1 % годовых. Общая сумма долговых обязательств бюджета на 01.07.2023 составила 286 949,1 тыс.рублей.</t>
  </si>
  <si>
    <r>
      <t xml:space="preserve">         В бюджетной сфере округа в настоящее время трудится более 9</t>
    </r>
    <r>
      <rPr>
        <sz val="11"/>
        <rFont val="Times New Roman"/>
        <family val="1"/>
        <charset val="204"/>
      </rPr>
      <t xml:space="preserve"> тысяч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человек. Всего за 1 полугодие 2023 года расходы на выплату заработной платы муниципальных учреждений составили</t>
    </r>
    <r>
      <rPr>
        <sz val="11"/>
        <rFont val="Times New Roman"/>
        <family val="1"/>
        <charset val="204"/>
      </rPr>
      <t xml:space="preserve"> 2 775 444 тыс. руб. или 38</t>
    </r>
    <r>
      <rPr>
        <sz val="11"/>
        <color theme="1"/>
        <rFont val="Times New Roman"/>
        <family val="1"/>
        <charset val="204"/>
      </rPr>
      <t>% от общего объема расходов бюджета. Фактическая численность муниципальных служащих органов местного самоуправления муниципального образования городской округ Люберцы Московской области на 1 июля 2023 года составила 166 человек, расходы на денежное содержание которых за 1 полугодие 2023 года составили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93 145 </t>
    </r>
    <r>
      <rPr>
        <sz val="11"/>
        <color theme="1"/>
        <rFont val="Times New Roman"/>
        <family val="1"/>
        <charset val="204"/>
      </rPr>
      <t>тыс. рублей.</t>
    </r>
  </si>
  <si>
    <r>
      <t xml:space="preserve">             Доходы бюджета муниципального образования городской округ Люберцы Московской области за 1 полугодие 2023 года составили </t>
    </r>
    <r>
      <rPr>
        <sz val="11"/>
        <color rgb="FFFF0000"/>
        <rFont val="Times New Roman"/>
        <family val="1"/>
        <charset val="204"/>
      </rPr>
      <t xml:space="preserve">      </t>
    </r>
    <r>
      <rPr>
        <sz val="11"/>
        <rFont val="Times New Roman"/>
        <family val="1"/>
        <charset val="204"/>
      </rPr>
      <t xml:space="preserve">7 229 142 </t>
    </r>
    <r>
      <rPr>
        <sz val="11"/>
        <color theme="1"/>
        <rFont val="Times New Roman"/>
        <family val="1"/>
        <charset val="204"/>
      </rPr>
      <t>тыс. рублей или 46,4 % от годовых плановых назначений.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</si>
</sst>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2F1"/>
        <bgColor rgb="FFEDE7F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6" fillId="0" borderId="0">
      <alignment horizontal="center" vertical="center" wrapText="1"/>
      <protection locked="0" hidden="1"/>
    </xf>
    <xf numFmtId="49" fontId="6" fillId="0" borderId="0">
      <alignment horizontal="left" vertical="center" wrapText="1"/>
      <protection locked="0" hidden="1"/>
    </xf>
    <xf numFmtId="0" fontId="6" fillId="0" borderId="0" applyProtection="0"/>
    <xf numFmtId="49" fontId="7" fillId="0" borderId="0">
      <alignment horizontal="center" vertical="top" wrapText="1"/>
      <protection locked="0" hidden="1"/>
    </xf>
    <xf numFmtId="49" fontId="8" fillId="0" borderId="0">
      <alignment horizontal="center" wrapText="1"/>
      <protection locked="0" hidden="1"/>
    </xf>
    <xf numFmtId="0" fontId="6" fillId="0" borderId="0">
      <alignment horizontal="center" vertical="top" wrapText="1"/>
      <protection locked="0" hidden="1"/>
    </xf>
    <xf numFmtId="0" fontId="6" fillId="0" borderId="0">
      <alignment horizontal="left" wrapText="1"/>
      <protection locked="0" hidden="1"/>
    </xf>
    <xf numFmtId="49" fontId="12" fillId="0" borderId="0">
      <alignment horizontal="center" vertical="top" wrapText="1"/>
      <protection locked="0" hidden="1"/>
    </xf>
    <xf numFmtId="0" fontId="6" fillId="0" borderId="0">
      <alignment horizontal="left" vertical="top" wrapText="1"/>
      <protection locked="0" hidden="1"/>
    </xf>
    <xf numFmtId="49" fontId="10" fillId="0" borderId="0">
      <alignment horizontal="right" vertical="top" wrapText="1"/>
      <protection locked="0" hidden="1"/>
    </xf>
    <xf numFmtId="0" fontId="6" fillId="0" borderId="0">
      <alignment horizontal="right" vertical="top" wrapText="1"/>
      <protection locked="0" hidden="1"/>
    </xf>
    <xf numFmtId="0" fontId="13" fillId="0" borderId="0"/>
    <xf numFmtId="0" fontId="17" fillId="4" borderId="3" applyNumberFormat="0" applyFont="0" applyBorder="0" applyAlignment="0" applyProtection="0">
      <alignment horizontal="left" wrapText="1"/>
    </xf>
  </cellStyleXfs>
  <cellXfs count="63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164" fontId="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" fillId="0" borderId="2" xfId="3" applyNumberFormat="1" applyFont="1" applyBorder="1" applyAlignment="1" applyProtection="1">
      <alignment horizontal="left" vertical="top" wrapText="1"/>
      <protection locked="0" hidden="1"/>
    </xf>
    <xf numFmtId="0" fontId="1" fillId="0" borderId="2" xfId="3" applyFont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>
      <alignment horizontal="justify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1" fillId="0" borderId="5" xfId="3" applyNumberFormat="1" applyFont="1" applyBorder="1" applyAlignment="1" applyProtection="1">
      <alignment horizontal="left" vertical="top" wrapText="1"/>
      <protection locked="0" hidden="1"/>
    </xf>
    <xf numFmtId="164" fontId="15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" fillId="0" borderId="2" xfId="3" applyNumberFormat="1" applyFont="1" applyBorder="1" applyAlignment="1" applyProtection="1">
      <alignment horizontal="center" vertical="top" wrapText="1"/>
      <protection locked="0" hidden="1"/>
    </xf>
    <xf numFmtId="49" fontId="1" fillId="0" borderId="6" xfId="3" applyNumberFormat="1" applyFont="1" applyBorder="1" applyAlignment="1" applyProtection="1">
      <alignment horizontal="center" vertical="top" wrapText="1"/>
      <protection locked="0" hidden="1"/>
    </xf>
    <xf numFmtId="49" fontId="1" fillId="0" borderId="1" xfId="3" applyNumberFormat="1" applyFont="1" applyBorder="1" applyAlignment="1" applyProtection="1">
      <alignment horizontal="center" vertical="top" wrapText="1"/>
      <protection locked="0" hidden="1"/>
    </xf>
    <xf numFmtId="49" fontId="2" fillId="0" borderId="5" xfId="3" applyNumberFormat="1" applyFont="1" applyBorder="1" applyAlignment="1" applyProtection="1">
      <alignment horizontal="left" vertical="top" wrapText="1"/>
      <protection locked="0" hidden="1"/>
    </xf>
    <xf numFmtId="164" fontId="15" fillId="0" borderId="7" xfId="0" applyNumberFormat="1" applyFont="1" applyBorder="1" applyAlignment="1">
      <alignment horizontal="center" vertical="center" wrapText="1"/>
    </xf>
    <xf numFmtId="49" fontId="22" fillId="0" borderId="5" xfId="3" applyNumberFormat="1" applyFont="1" applyBorder="1" applyAlignment="1" applyProtection="1">
      <alignment horizontal="left" vertical="top" wrapText="1"/>
      <protection locked="0" hidden="1"/>
    </xf>
    <xf numFmtId="3" fontId="1" fillId="0" borderId="0" xfId="3" applyNumberFormat="1" applyFont="1" applyBorder="1" applyAlignment="1" applyProtection="1">
      <alignment horizontal="left" vertical="top" wrapText="1"/>
      <protection locked="0" hidden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1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left" vertical="center"/>
    </xf>
  </cellXfs>
  <cellStyles count="14">
    <cellStyle name="2" xfId="13" xr:uid="{ED5D654A-07D4-4550-AC48-AB0D64BC1853}"/>
    <cellStyle name="Денежный [0] 2" xfId="1" xr:uid="{00000000-0005-0000-0000-000000000000}"/>
    <cellStyle name="Денежный [0] 3" xfId="10" xr:uid="{00000000-0005-0000-0000-000001000000}"/>
    <cellStyle name="Денежный 2" xfId="2" xr:uid="{00000000-0005-0000-0000-000002000000}"/>
    <cellStyle name="Денежный 3" xfId="9" xr:uid="{00000000-0005-0000-0000-000003000000}"/>
    <cellStyle name="Обычный" xfId="0" builtinId="0"/>
    <cellStyle name="Обычный 2" xfId="3" xr:uid="{00000000-0005-0000-0000-000005000000}"/>
    <cellStyle name="Обычный 3" xfId="12" xr:uid="{00000000-0005-0000-0000-000006000000}"/>
    <cellStyle name="Процентный 2" xfId="4" xr:uid="{00000000-0005-0000-0000-000007000000}"/>
    <cellStyle name="Процентный 3" xfId="11" xr:uid="{00000000-0005-0000-0000-000008000000}"/>
    <cellStyle name="Финансовый [0] 2" xfId="5" xr:uid="{00000000-0005-0000-0000-000009000000}"/>
    <cellStyle name="Финансовый [0] 3" xfId="8" xr:uid="{00000000-0005-0000-0000-00000A000000}"/>
    <cellStyle name="Финансовый 2" xfId="6" xr:uid="{00000000-0005-0000-0000-00000B000000}"/>
    <cellStyle name="Финансовый 3" xfId="7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"/>
  <sheetViews>
    <sheetView tabSelected="1" zoomScaleNormal="100" workbookViewId="0">
      <selection activeCell="E11" sqref="E11"/>
    </sheetView>
  </sheetViews>
  <sheetFormatPr defaultRowHeight="15" x14ac:dyDescent="0.25"/>
  <cols>
    <col min="1" max="1" width="39.5703125" customWidth="1"/>
    <col min="2" max="2" width="19.28515625" customWidth="1"/>
    <col min="3" max="3" width="17.7109375" customWidth="1"/>
    <col min="4" max="4" width="17.28515625" customWidth="1"/>
    <col min="5" max="5" width="16.42578125" customWidth="1"/>
    <col min="6" max="6" width="13.5703125" customWidth="1"/>
    <col min="8" max="8" width="44.28515625" customWidth="1"/>
    <col min="9" max="9" width="22.42578125" customWidth="1"/>
  </cols>
  <sheetData>
    <row r="1" spans="1:6" ht="70.5" customHeight="1" x14ac:dyDescent="0.25">
      <c r="A1" s="60" t="s">
        <v>104</v>
      </c>
      <c r="B1" s="60"/>
      <c r="C1" s="60"/>
      <c r="D1" s="60"/>
      <c r="E1" s="60"/>
      <c r="F1" s="60"/>
    </row>
    <row r="2" spans="1:6" ht="48" customHeight="1" x14ac:dyDescent="0.25">
      <c r="A2" s="61" t="s">
        <v>117</v>
      </c>
      <c r="B2" s="61"/>
      <c r="C2" s="61"/>
      <c r="D2" s="61"/>
      <c r="E2" s="61"/>
      <c r="F2" s="61"/>
    </row>
    <row r="3" spans="1:6" ht="40.5" customHeight="1" x14ac:dyDescent="0.25">
      <c r="A3" s="59" t="s">
        <v>105</v>
      </c>
      <c r="B3" s="59"/>
      <c r="C3" s="59"/>
      <c r="D3" s="59"/>
      <c r="E3" s="59"/>
      <c r="F3" s="59"/>
    </row>
    <row r="4" spans="1:6" x14ac:dyDescent="0.25">
      <c r="F4" t="s">
        <v>88</v>
      </c>
    </row>
    <row r="5" spans="1:6" ht="90" x14ac:dyDescent="0.25">
      <c r="A5" s="7" t="s">
        <v>57</v>
      </c>
      <c r="B5" s="8" t="s">
        <v>103</v>
      </c>
      <c r="C5" s="7" t="s">
        <v>97</v>
      </c>
      <c r="D5" s="8" t="s">
        <v>106</v>
      </c>
      <c r="E5" s="8" t="s">
        <v>98</v>
      </c>
      <c r="F5" s="8" t="s">
        <v>107</v>
      </c>
    </row>
    <row r="6" spans="1:6" ht="28.5" x14ac:dyDescent="0.25">
      <c r="A6" s="4" t="s">
        <v>0</v>
      </c>
      <c r="B6" s="22">
        <f t="shared" ref="B6" si="0">SUM(B7:B18)</f>
        <v>2854087</v>
      </c>
      <c r="C6" s="22">
        <f>SUM(C7:C18)</f>
        <v>6641716</v>
      </c>
      <c r="D6" s="22">
        <f t="shared" ref="D6" si="1">SUM(D7:D18)</f>
        <v>2904657</v>
      </c>
      <c r="E6" s="13">
        <f>D6/C6*100</f>
        <v>43.733532117302218</v>
      </c>
      <c r="F6" s="13">
        <f>D6/B6*100</f>
        <v>101.771845076902</v>
      </c>
    </row>
    <row r="7" spans="1:6" x14ac:dyDescent="0.25">
      <c r="A7" s="2" t="s">
        <v>1</v>
      </c>
      <c r="B7" s="24">
        <v>755704</v>
      </c>
      <c r="C7" s="24">
        <v>1909645</v>
      </c>
      <c r="D7" s="24">
        <v>741422</v>
      </c>
      <c r="E7" s="18">
        <f t="shared" ref="E7:E26" si="2">D7/C7*100</f>
        <v>38.825121946749263</v>
      </c>
      <c r="F7" s="31">
        <f>D7/B7*100</f>
        <v>98.110106602585134</v>
      </c>
    </row>
    <row r="8" spans="1:6" ht="47.25" customHeight="1" x14ac:dyDescent="0.25">
      <c r="A8" s="33" t="s">
        <v>87</v>
      </c>
      <c r="B8" s="24">
        <v>17494</v>
      </c>
      <c r="C8" s="24">
        <v>36415</v>
      </c>
      <c r="D8" s="24">
        <v>17484</v>
      </c>
      <c r="E8" s="18">
        <f t="shared" si="2"/>
        <v>48.013181381298914</v>
      </c>
      <c r="F8" s="31">
        <f t="shared" ref="F8:F26" si="3">D8/B8*100</f>
        <v>99.9428375443009</v>
      </c>
    </row>
    <row r="9" spans="1:6" x14ac:dyDescent="0.25">
      <c r="A9" s="2" t="s">
        <v>2</v>
      </c>
      <c r="B9" s="24">
        <v>1053098</v>
      </c>
      <c r="C9" s="25">
        <v>2476963</v>
      </c>
      <c r="D9" s="24">
        <v>1114758</v>
      </c>
      <c r="E9" s="18">
        <f t="shared" si="2"/>
        <v>45.005032372304314</v>
      </c>
      <c r="F9" s="31">
        <f t="shared" si="3"/>
        <v>105.85510560270744</v>
      </c>
    </row>
    <row r="10" spans="1:6" x14ac:dyDescent="0.25">
      <c r="A10" s="2" t="s">
        <v>59</v>
      </c>
      <c r="B10" s="24">
        <v>513714</v>
      </c>
      <c r="C10" s="26">
        <v>1504936</v>
      </c>
      <c r="D10" s="24">
        <v>555055</v>
      </c>
      <c r="E10" s="18">
        <f t="shared" si="2"/>
        <v>36.882299313724971</v>
      </c>
      <c r="F10" s="31">
        <f t="shared" si="3"/>
        <v>108.04747388624799</v>
      </c>
    </row>
    <row r="11" spans="1:6" x14ac:dyDescent="0.25">
      <c r="A11" s="2" t="s">
        <v>3</v>
      </c>
      <c r="B11" s="24">
        <v>38585</v>
      </c>
      <c r="C11" s="24">
        <v>87595</v>
      </c>
      <c r="D11" s="24">
        <v>32720</v>
      </c>
      <c r="E11" s="18">
        <f t="shared" si="2"/>
        <v>37.353730235744045</v>
      </c>
      <c r="F11" s="31">
        <f t="shared" si="3"/>
        <v>84.799792665543606</v>
      </c>
    </row>
    <row r="12" spans="1:6" ht="45" x14ac:dyDescent="0.25">
      <c r="A12" s="2" t="s">
        <v>60</v>
      </c>
      <c r="B12" s="24">
        <v>73</v>
      </c>
      <c r="C12" s="24">
        <v>0</v>
      </c>
      <c r="D12" s="24">
        <v>18</v>
      </c>
      <c r="E12" s="18">
        <v>0</v>
      </c>
      <c r="F12" s="31">
        <v>0</v>
      </c>
    </row>
    <row r="13" spans="1:6" ht="45" x14ac:dyDescent="0.25">
      <c r="A13" s="2" t="s">
        <v>4</v>
      </c>
      <c r="B13" s="24">
        <v>227862</v>
      </c>
      <c r="C13" s="24">
        <v>406681</v>
      </c>
      <c r="D13" s="24">
        <v>210125</v>
      </c>
      <c r="E13" s="18">
        <f t="shared" si="2"/>
        <v>51.668260872772521</v>
      </c>
      <c r="F13" s="31">
        <f t="shared" si="3"/>
        <v>92.215902607718704</v>
      </c>
    </row>
    <row r="14" spans="1:6" ht="30" x14ac:dyDescent="0.25">
      <c r="A14" s="2" t="s">
        <v>5</v>
      </c>
      <c r="B14" s="24">
        <v>4892</v>
      </c>
      <c r="C14" s="24">
        <v>5781</v>
      </c>
      <c r="D14" s="24">
        <v>4497</v>
      </c>
      <c r="E14" s="18">
        <f t="shared" si="2"/>
        <v>77.7893098079917</v>
      </c>
      <c r="F14" s="31">
        <f t="shared" si="3"/>
        <v>91.925592804578898</v>
      </c>
    </row>
    <row r="15" spans="1:6" ht="30" x14ac:dyDescent="0.25">
      <c r="A15" s="2" t="s">
        <v>6</v>
      </c>
      <c r="B15" s="24">
        <v>44524</v>
      </c>
      <c r="C15" s="27">
        <v>39785</v>
      </c>
      <c r="D15" s="24">
        <v>27690</v>
      </c>
      <c r="E15" s="18">
        <f t="shared" si="2"/>
        <v>69.599095136357931</v>
      </c>
      <c r="F15" s="31">
        <f t="shared" si="3"/>
        <v>62.191177791752764</v>
      </c>
    </row>
    <row r="16" spans="1:6" ht="30" x14ac:dyDescent="0.25">
      <c r="A16" s="2" t="s">
        <v>7</v>
      </c>
      <c r="B16" s="24">
        <v>160976</v>
      </c>
      <c r="C16" s="24">
        <v>126000</v>
      </c>
      <c r="D16" s="24">
        <v>133814</v>
      </c>
      <c r="E16" s="18">
        <f t="shared" si="2"/>
        <v>106.20158730158731</v>
      </c>
      <c r="F16" s="31">
        <f t="shared" si="3"/>
        <v>83.126677268661169</v>
      </c>
    </row>
    <row r="17" spans="1:6" x14ac:dyDescent="0.25">
      <c r="A17" s="2" t="s">
        <v>8</v>
      </c>
      <c r="B17" s="24">
        <v>23326</v>
      </c>
      <c r="C17" s="24">
        <v>32915</v>
      </c>
      <c r="D17" s="24">
        <v>27327</v>
      </c>
      <c r="E17" s="18">
        <f t="shared" si="2"/>
        <v>83.022937870271917</v>
      </c>
      <c r="F17" s="31">
        <f t="shared" si="3"/>
        <v>117.15253365343395</v>
      </c>
    </row>
    <row r="18" spans="1:6" x14ac:dyDescent="0.25">
      <c r="A18" s="2" t="s">
        <v>9</v>
      </c>
      <c r="B18" s="24">
        <v>13839</v>
      </c>
      <c r="C18" s="24">
        <v>15000</v>
      </c>
      <c r="D18" s="24">
        <v>39747</v>
      </c>
      <c r="E18" s="18">
        <f t="shared" si="2"/>
        <v>264.98</v>
      </c>
      <c r="F18" s="31">
        <f t="shared" si="3"/>
        <v>287.21005853024064</v>
      </c>
    </row>
    <row r="19" spans="1:6" ht="28.5" x14ac:dyDescent="0.25">
      <c r="A19" s="4" t="s">
        <v>10</v>
      </c>
      <c r="B19" s="28">
        <f>SUM(B20:B25)</f>
        <v>3662836</v>
      </c>
      <c r="C19" s="28">
        <f>SUM(C20:C25)</f>
        <v>8946905</v>
      </c>
      <c r="D19" s="28">
        <f>SUM(D20:D25)</f>
        <v>4324485</v>
      </c>
      <c r="E19" s="13">
        <f t="shared" si="2"/>
        <v>48.334982879554438</v>
      </c>
      <c r="F19" s="13">
        <f t="shared" si="3"/>
        <v>118.06384451829129</v>
      </c>
    </row>
    <row r="20" spans="1:6" ht="27.75" customHeight="1" x14ac:dyDescent="0.25">
      <c r="A20" s="2" t="s">
        <v>11</v>
      </c>
      <c r="B20" s="24">
        <v>0</v>
      </c>
      <c r="C20" s="24">
        <v>2937000</v>
      </c>
      <c r="D20" s="24">
        <v>841622</v>
      </c>
      <c r="E20" s="18">
        <f t="shared" si="2"/>
        <v>28.655839291794351</v>
      </c>
      <c r="F20" s="31" t="e">
        <f t="shared" si="3"/>
        <v>#DIV/0!</v>
      </c>
    </row>
    <row r="21" spans="1:6" ht="45" x14ac:dyDescent="0.25">
      <c r="A21" s="2" t="s">
        <v>12</v>
      </c>
      <c r="B21" s="24">
        <v>367303</v>
      </c>
      <c r="C21" s="24">
        <v>5940905</v>
      </c>
      <c r="D21" s="24">
        <v>3541181</v>
      </c>
      <c r="E21" s="18">
        <f t="shared" si="2"/>
        <v>59.606760249490605</v>
      </c>
      <c r="F21" s="31">
        <f t="shared" si="3"/>
        <v>964.10347859941248</v>
      </c>
    </row>
    <row r="22" spans="1:6" x14ac:dyDescent="0.25">
      <c r="A22" s="2" t="s">
        <v>86</v>
      </c>
      <c r="B22" s="24">
        <v>3290050</v>
      </c>
      <c r="C22" s="24">
        <v>69000</v>
      </c>
      <c r="D22" s="24">
        <v>1938</v>
      </c>
      <c r="E22" s="18">
        <f t="shared" si="2"/>
        <v>2.8086956521739133</v>
      </c>
      <c r="F22" s="31">
        <f t="shared" si="3"/>
        <v>5.8904879865047652E-2</v>
      </c>
    </row>
    <row r="23" spans="1:6" ht="54" customHeight="1" x14ac:dyDescent="0.25">
      <c r="A23" s="2" t="s">
        <v>102</v>
      </c>
      <c r="B23" s="24">
        <v>15557</v>
      </c>
      <c r="C23" s="24">
        <v>0</v>
      </c>
      <c r="D23" s="24">
        <v>0</v>
      </c>
      <c r="E23" s="18">
        <v>0</v>
      </c>
      <c r="F23" s="18">
        <f t="shared" si="3"/>
        <v>0</v>
      </c>
    </row>
    <row r="24" spans="1:6" ht="89.25" customHeight="1" x14ac:dyDescent="0.25">
      <c r="A24" s="1" t="s">
        <v>66</v>
      </c>
      <c r="B24" s="24">
        <v>1022</v>
      </c>
      <c r="C24" s="24">
        <v>0</v>
      </c>
      <c r="D24" s="24">
        <v>52</v>
      </c>
      <c r="E24" s="18">
        <v>0</v>
      </c>
      <c r="F24" s="18">
        <f>D24/B24*100</f>
        <v>5.0880626223091969</v>
      </c>
    </row>
    <row r="25" spans="1:6" ht="60" x14ac:dyDescent="0.25">
      <c r="A25" s="21" t="s">
        <v>63</v>
      </c>
      <c r="B25" s="24">
        <v>-11096</v>
      </c>
      <c r="C25" s="24">
        <v>0</v>
      </c>
      <c r="D25" s="24">
        <v>-60308</v>
      </c>
      <c r="E25" s="18">
        <v>0</v>
      </c>
      <c r="F25" s="18">
        <f t="shared" si="3"/>
        <v>543.51117519826971</v>
      </c>
    </row>
    <row r="26" spans="1:6" x14ac:dyDescent="0.25">
      <c r="A26" s="4" t="s">
        <v>13</v>
      </c>
      <c r="B26" s="22">
        <f>B6+B19</f>
        <v>6516923</v>
      </c>
      <c r="C26" s="22">
        <f>C6+C19</f>
        <v>15588621</v>
      </c>
      <c r="D26" s="22">
        <f>D6+D19</f>
        <v>7229142</v>
      </c>
      <c r="E26" s="13">
        <f t="shared" si="2"/>
        <v>46.374480462383424</v>
      </c>
      <c r="F26" s="13">
        <f t="shared" si="3"/>
        <v>110.92876193258689</v>
      </c>
    </row>
    <row r="28" spans="1:6" x14ac:dyDescent="0.25">
      <c r="A28" s="62" t="s">
        <v>113</v>
      </c>
      <c r="B28" s="62"/>
      <c r="C28" s="62"/>
      <c r="D28" s="62"/>
      <c r="E28" s="62"/>
      <c r="F28" s="62"/>
    </row>
    <row r="29" spans="1:6" ht="37.5" customHeight="1" x14ac:dyDescent="0.25">
      <c r="A29" s="59" t="s">
        <v>108</v>
      </c>
      <c r="B29" s="59"/>
      <c r="C29" s="59"/>
      <c r="D29" s="59"/>
      <c r="E29" s="59"/>
      <c r="F29" s="59"/>
    </row>
    <row r="30" spans="1:6" ht="16.5" customHeight="1" x14ac:dyDescent="0.25">
      <c r="A30" s="39"/>
      <c r="B30" s="39"/>
      <c r="C30" s="39"/>
      <c r="D30" s="39"/>
      <c r="E30" s="39"/>
      <c r="F30" s="39" t="s">
        <v>88</v>
      </c>
    </row>
    <row r="31" spans="1:6" ht="90" x14ac:dyDescent="0.25">
      <c r="A31" s="9" t="s">
        <v>54</v>
      </c>
      <c r="B31" s="8" t="s">
        <v>103</v>
      </c>
      <c r="C31" s="7" t="s">
        <v>97</v>
      </c>
      <c r="D31" s="8" t="s">
        <v>106</v>
      </c>
      <c r="E31" s="8" t="s">
        <v>98</v>
      </c>
      <c r="F31" s="8" t="s">
        <v>109</v>
      </c>
    </row>
    <row r="32" spans="1:6" ht="28.5" x14ac:dyDescent="0.25">
      <c r="A32" s="10" t="s">
        <v>14</v>
      </c>
      <c r="B32" s="22">
        <f>B33+B34+B35+B36+B37+B38+B39</f>
        <v>733929</v>
      </c>
      <c r="C32" s="22">
        <f>C33+C34+C35+C36+C37+C38+C39</f>
        <v>1564390</v>
      </c>
      <c r="D32" s="22">
        <f>D33+D34+D35+D36+D37+D38+D39</f>
        <v>739951.21</v>
      </c>
      <c r="E32" s="13">
        <f t="shared" ref="E32:E81" si="4">D32/C32*100</f>
        <v>47.299663766707788</v>
      </c>
      <c r="F32" s="13">
        <f t="shared" ref="F32:F81" si="5">D32/B32*100</f>
        <v>100.82054394907409</v>
      </c>
    </row>
    <row r="33" spans="1:6" ht="60" x14ac:dyDescent="0.25">
      <c r="A33" s="11" t="s">
        <v>15</v>
      </c>
      <c r="B33" s="23">
        <v>2095</v>
      </c>
      <c r="C33" s="23">
        <v>3875</v>
      </c>
      <c r="D33" s="23">
        <v>2425</v>
      </c>
      <c r="E33" s="14">
        <f t="shared" si="4"/>
        <v>62.580645161290327</v>
      </c>
      <c r="F33" s="14">
        <f t="shared" si="5"/>
        <v>115.75178997613365</v>
      </c>
    </row>
    <row r="34" spans="1:6" ht="75" x14ac:dyDescent="0.25">
      <c r="A34" s="11" t="s">
        <v>16</v>
      </c>
      <c r="B34" s="23">
        <v>13919</v>
      </c>
      <c r="C34" s="38">
        <v>29510</v>
      </c>
      <c r="D34" s="38">
        <v>15197</v>
      </c>
      <c r="E34" s="30">
        <f t="shared" si="4"/>
        <v>51.497797356828187</v>
      </c>
      <c r="F34" s="30">
        <f t="shared" si="5"/>
        <v>109.18169408721892</v>
      </c>
    </row>
    <row r="35" spans="1:6" ht="75" x14ac:dyDescent="0.25">
      <c r="A35" s="11" t="s">
        <v>17</v>
      </c>
      <c r="B35" s="23">
        <v>219898</v>
      </c>
      <c r="C35" s="23">
        <v>447917</v>
      </c>
      <c r="D35" s="23">
        <v>240122</v>
      </c>
      <c r="E35" s="14">
        <f t="shared" si="4"/>
        <v>53.608592663372903</v>
      </c>
      <c r="F35" s="14">
        <f t="shared" si="5"/>
        <v>109.19699133234499</v>
      </c>
    </row>
    <row r="36" spans="1:6" ht="60" x14ac:dyDescent="0.25">
      <c r="A36" s="11" t="s">
        <v>18</v>
      </c>
      <c r="B36" s="23">
        <v>33475</v>
      </c>
      <c r="C36" s="23">
        <v>70586</v>
      </c>
      <c r="D36" s="23">
        <v>32232.21</v>
      </c>
      <c r="E36" s="14">
        <f t="shared" si="4"/>
        <v>45.663743518544756</v>
      </c>
      <c r="F36" s="14">
        <f t="shared" si="5"/>
        <v>96.287408513816274</v>
      </c>
    </row>
    <row r="37" spans="1:6" ht="30" x14ac:dyDescent="0.25">
      <c r="A37" s="11" t="s">
        <v>67</v>
      </c>
      <c r="B37" s="23">
        <v>0</v>
      </c>
      <c r="C37" s="23">
        <v>0</v>
      </c>
      <c r="D37" s="23">
        <v>0</v>
      </c>
      <c r="E37" s="14">
        <v>0</v>
      </c>
      <c r="F37" s="14">
        <v>0</v>
      </c>
    </row>
    <row r="38" spans="1:6" x14ac:dyDescent="0.25">
      <c r="A38" s="11" t="s">
        <v>19</v>
      </c>
      <c r="B38" s="23">
        <v>0</v>
      </c>
      <c r="C38" s="23">
        <v>20000</v>
      </c>
      <c r="D38" s="23">
        <v>0</v>
      </c>
      <c r="E38" s="14">
        <f t="shared" si="4"/>
        <v>0</v>
      </c>
      <c r="F38" s="14">
        <v>0</v>
      </c>
    </row>
    <row r="39" spans="1:6" x14ac:dyDescent="0.25">
      <c r="A39" s="11" t="s">
        <v>20</v>
      </c>
      <c r="B39" s="23">
        <v>464542</v>
      </c>
      <c r="C39" s="23">
        <v>992502</v>
      </c>
      <c r="D39" s="23">
        <v>449975</v>
      </c>
      <c r="E39" s="14">
        <f t="shared" si="4"/>
        <v>45.337440126065239</v>
      </c>
      <c r="F39" s="14">
        <f t="shared" si="5"/>
        <v>96.864223256454736</v>
      </c>
    </row>
    <row r="40" spans="1:6" x14ac:dyDescent="0.25">
      <c r="A40" s="3" t="s">
        <v>21</v>
      </c>
      <c r="B40" s="28">
        <f t="shared" ref="B40:D40" si="6">B41</f>
        <v>0</v>
      </c>
      <c r="C40" s="28">
        <f t="shared" si="6"/>
        <v>385</v>
      </c>
      <c r="D40" s="28">
        <f t="shared" si="6"/>
        <v>0</v>
      </c>
      <c r="E40" s="13">
        <f t="shared" si="4"/>
        <v>0</v>
      </c>
      <c r="F40" s="13">
        <v>0</v>
      </c>
    </row>
    <row r="41" spans="1:6" ht="22.5" customHeight="1" x14ac:dyDescent="0.25">
      <c r="A41" s="2" t="s">
        <v>22</v>
      </c>
      <c r="B41" s="23">
        <v>0</v>
      </c>
      <c r="C41" s="23">
        <v>385</v>
      </c>
      <c r="D41" s="23">
        <v>0</v>
      </c>
      <c r="E41" s="17">
        <f t="shared" si="4"/>
        <v>0</v>
      </c>
      <c r="F41" s="14">
        <v>0</v>
      </c>
    </row>
    <row r="42" spans="1:6" ht="57" x14ac:dyDescent="0.25">
      <c r="A42" s="3" t="s">
        <v>23</v>
      </c>
      <c r="B42" s="22">
        <f>B43+B44</f>
        <v>52070</v>
      </c>
      <c r="C42" s="22">
        <f>C43+C44</f>
        <v>178363</v>
      </c>
      <c r="D42" s="22">
        <f>D43+D44</f>
        <v>77030</v>
      </c>
      <c r="E42" s="13">
        <f t="shared" si="4"/>
        <v>43.187208109305182</v>
      </c>
      <c r="F42" s="13">
        <f t="shared" si="5"/>
        <v>147.93547148069905</v>
      </c>
    </row>
    <row r="43" spans="1:6" ht="60" x14ac:dyDescent="0.25">
      <c r="A43" s="2" t="s">
        <v>24</v>
      </c>
      <c r="B43" s="23">
        <v>4835</v>
      </c>
      <c r="C43" s="23">
        <v>10759</v>
      </c>
      <c r="D43" s="23">
        <v>5825</v>
      </c>
      <c r="E43" s="17">
        <f t="shared" si="4"/>
        <v>54.140719397713546</v>
      </c>
      <c r="F43" s="17">
        <f t="shared" si="5"/>
        <v>120.47569803516029</v>
      </c>
    </row>
    <row r="44" spans="1:6" ht="45" x14ac:dyDescent="0.25">
      <c r="A44" s="2" t="s">
        <v>25</v>
      </c>
      <c r="B44" s="23">
        <v>47235</v>
      </c>
      <c r="C44" s="23">
        <v>167604</v>
      </c>
      <c r="D44" s="23">
        <v>71205</v>
      </c>
      <c r="E44" s="17">
        <f t="shared" si="4"/>
        <v>42.484069592611156</v>
      </c>
      <c r="F44" s="17">
        <f t="shared" si="5"/>
        <v>150.74626865671641</v>
      </c>
    </row>
    <row r="45" spans="1:6" x14ac:dyDescent="0.25">
      <c r="A45" s="3" t="s">
        <v>26</v>
      </c>
      <c r="B45" s="22">
        <f>B46+B47+B48+B49+B50</f>
        <v>343380</v>
      </c>
      <c r="C45" s="22">
        <f>C46+C47+C48+C49+C50</f>
        <v>1446610</v>
      </c>
      <c r="D45" s="22">
        <f>D46+D47+D48+D49+D50</f>
        <v>372005</v>
      </c>
      <c r="E45" s="13">
        <f t="shared" si="4"/>
        <v>25.715638631006282</v>
      </c>
      <c r="F45" s="13">
        <f t="shared" si="5"/>
        <v>108.33624555885608</v>
      </c>
    </row>
    <row r="46" spans="1:6" x14ac:dyDescent="0.25">
      <c r="A46" s="2" t="s">
        <v>68</v>
      </c>
      <c r="B46" s="23">
        <v>595</v>
      </c>
      <c r="C46" s="23">
        <v>1160</v>
      </c>
      <c r="D46" s="23">
        <v>587</v>
      </c>
      <c r="E46" s="17">
        <f t="shared" si="4"/>
        <v>50.603448275862071</v>
      </c>
      <c r="F46" s="17">
        <v>0</v>
      </c>
    </row>
    <row r="47" spans="1:6" x14ac:dyDescent="0.25">
      <c r="A47" s="2" t="s">
        <v>27</v>
      </c>
      <c r="B47" s="23">
        <v>23589</v>
      </c>
      <c r="C47" s="23">
        <v>529916</v>
      </c>
      <c r="D47" s="23">
        <v>108897</v>
      </c>
      <c r="E47" s="17">
        <f t="shared" si="4"/>
        <v>20.549860732644419</v>
      </c>
      <c r="F47" s="17">
        <f t="shared" si="5"/>
        <v>461.64313875111287</v>
      </c>
    </row>
    <row r="48" spans="1:6" x14ac:dyDescent="0.25">
      <c r="A48" s="2" t="s">
        <v>28</v>
      </c>
      <c r="B48" s="23">
        <v>316981</v>
      </c>
      <c r="C48" s="23">
        <v>884810</v>
      </c>
      <c r="D48" s="23">
        <v>257063</v>
      </c>
      <c r="E48" s="17">
        <f t="shared" si="4"/>
        <v>29.052904013290988</v>
      </c>
      <c r="F48" s="17">
        <f t="shared" si="5"/>
        <v>81.097289742918349</v>
      </c>
    </row>
    <row r="49" spans="1:8" x14ac:dyDescent="0.25">
      <c r="A49" s="2" t="s">
        <v>29</v>
      </c>
      <c r="B49" s="23">
        <v>938</v>
      </c>
      <c r="C49" s="23">
        <v>16658</v>
      </c>
      <c r="D49" s="23">
        <v>3805</v>
      </c>
      <c r="E49" s="17">
        <f t="shared" si="4"/>
        <v>22.841877776443749</v>
      </c>
      <c r="F49" s="17">
        <v>0</v>
      </c>
    </row>
    <row r="50" spans="1:8" ht="30" x14ac:dyDescent="0.25">
      <c r="A50" s="2" t="s">
        <v>30</v>
      </c>
      <c r="B50" s="23">
        <v>1277</v>
      </c>
      <c r="C50" s="23">
        <v>14066</v>
      </c>
      <c r="D50" s="23">
        <v>1653</v>
      </c>
      <c r="E50" s="17">
        <f>D50/C50*100</f>
        <v>11.751741788710365</v>
      </c>
      <c r="F50" s="17">
        <v>0</v>
      </c>
    </row>
    <row r="51" spans="1:8" ht="28.5" x14ac:dyDescent="0.25">
      <c r="A51" s="3" t="s">
        <v>51</v>
      </c>
      <c r="B51" s="22">
        <f t="shared" ref="B51:D51" si="7">SUM(B52:B56)</f>
        <v>285866</v>
      </c>
      <c r="C51" s="22">
        <f>SUM(C52:C56)</f>
        <v>2451416</v>
      </c>
      <c r="D51" s="22">
        <f t="shared" si="7"/>
        <v>501771</v>
      </c>
      <c r="E51" s="13">
        <f t="shared" si="4"/>
        <v>20.468618953290672</v>
      </c>
      <c r="F51" s="13">
        <f t="shared" si="5"/>
        <v>175.52664535131845</v>
      </c>
    </row>
    <row r="52" spans="1:8" x14ac:dyDescent="0.25">
      <c r="A52" s="2" t="s">
        <v>52</v>
      </c>
      <c r="B52" s="23">
        <v>14658</v>
      </c>
      <c r="C52" s="23">
        <v>17297</v>
      </c>
      <c r="D52" s="23">
        <v>0</v>
      </c>
      <c r="E52" s="17">
        <f t="shared" si="4"/>
        <v>0</v>
      </c>
      <c r="F52" s="17">
        <v>0</v>
      </c>
    </row>
    <row r="53" spans="1:8" x14ac:dyDescent="0.25">
      <c r="A53" s="2" t="s">
        <v>56</v>
      </c>
      <c r="B53" s="23">
        <v>1627</v>
      </c>
      <c r="C53" s="23">
        <v>177232</v>
      </c>
      <c r="D53" s="23">
        <v>6783</v>
      </c>
      <c r="E53" s="17">
        <f t="shared" ref="E53:E54" si="8">D53/C53*100</f>
        <v>3.8271869639794169</v>
      </c>
      <c r="F53" s="17">
        <v>0</v>
      </c>
    </row>
    <row r="54" spans="1:8" x14ac:dyDescent="0.25">
      <c r="A54" s="2" t="s">
        <v>61</v>
      </c>
      <c r="B54" s="23">
        <v>160618</v>
      </c>
      <c r="C54" s="23">
        <v>1981309</v>
      </c>
      <c r="D54" s="23">
        <v>370025</v>
      </c>
      <c r="E54" s="17">
        <f t="shared" si="8"/>
        <v>18.675784544460253</v>
      </c>
      <c r="F54" s="17">
        <f t="shared" ref="F54:F56" si="9">D54/B54*100</f>
        <v>230.37579847837728</v>
      </c>
    </row>
    <row r="55" spans="1:8" ht="45" x14ac:dyDescent="0.25">
      <c r="A55" s="2" t="s">
        <v>53</v>
      </c>
      <c r="B55" s="23">
        <v>0</v>
      </c>
      <c r="C55" s="23">
        <v>4200</v>
      </c>
      <c r="D55" s="23">
        <v>0</v>
      </c>
      <c r="E55" s="17">
        <f t="shared" si="4"/>
        <v>0</v>
      </c>
      <c r="F55" s="17">
        <v>0</v>
      </c>
    </row>
    <row r="56" spans="1:8" ht="30" x14ac:dyDescent="0.25">
      <c r="A56" s="2" t="s">
        <v>62</v>
      </c>
      <c r="B56" s="23">
        <v>108963</v>
      </c>
      <c r="C56" s="23">
        <v>271378</v>
      </c>
      <c r="D56" s="23">
        <v>124963</v>
      </c>
      <c r="E56" s="17">
        <f t="shared" si="4"/>
        <v>46.047579391107604</v>
      </c>
      <c r="F56" s="17">
        <f t="shared" si="9"/>
        <v>114.68388352009397</v>
      </c>
    </row>
    <row r="57" spans="1:8" x14ac:dyDescent="0.25">
      <c r="A57" s="3" t="s">
        <v>31</v>
      </c>
      <c r="B57" s="22">
        <f>SUM(B58:B59)</f>
        <v>7406</v>
      </c>
      <c r="C57" s="22">
        <f t="shared" ref="C57:D57" si="10">SUM(C58:C59)</f>
        <v>14880</v>
      </c>
      <c r="D57" s="22">
        <f t="shared" si="10"/>
        <v>4076</v>
      </c>
      <c r="E57" s="13">
        <f t="shared" si="4"/>
        <v>27.392473118279568</v>
      </c>
      <c r="F57" s="13">
        <v>0</v>
      </c>
    </row>
    <row r="58" spans="1:8" ht="30" x14ac:dyDescent="0.25">
      <c r="A58" s="2" t="s">
        <v>64</v>
      </c>
      <c r="B58" s="23">
        <v>7406</v>
      </c>
      <c r="C58" s="23">
        <v>12700</v>
      </c>
      <c r="D58" s="23">
        <v>3600</v>
      </c>
      <c r="E58" s="17">
        <f t="shared" ref="E58" si="11">D58/C58*100</f>
        <v>28.346456692913385</v>
      </c>
      <c r="F58" s="14">
        <v>0</v>
      </c>
    </row>
    <row r="59" spans="1:8" ht="30" x14ac:dyDescent="0.25">
      <c r="A59" s="2" t="s">
        <v>100</v>
      </c>
      <c r="B59" s="23">
        <v>0</v>
      </c>
      <c r="C59" s="23">
        <v>2180</v>
      </c>
      <c r="D59" s="23">
        <v>476</v>
      </c>
      <c r="E59" s="17">
        <f t="shared" si="4"/>
        <v>21.834862385321102</v>
      </c>
      <c r="F59" s="14">
        <v>0</v>
      </c>
    </row>
    <row r="60" spans="1:8" x14ac:dyDescent="0.25">
      <c r="A60" s="3" t="s">
        <v>32</v>
      </c>
      <c r="B60" s="28">
        <f t="shared" ref="B60" si="12">B61+B62+B64+B65+B66+B63</f>
        <v>4555750</v>
      </c>
      <c r="C60" s="28">
        <f t="shared" ref="C60:D60" si="13">C61+C62+C64+C65+C66+C63</f>
        <v>9890486</v>
      </c>
      <c r="D60" s="28">
        <f t="shared" si="13"/>
        <v>5058103</v>
      </c>
      <c r="E60" s="13">
        <f t="shared" si="4"/>
        <v>51.141096605363977</v>
      </c>
      <c r="F60" s="13">
        <f>D60/B60*100</f>
        <v>111.02679031992537</v>
      </c>
    </row>
    <row r="61" spans="1:8" x14ac:dyDescent="0.25">
      <c r="A61" s="2" t="s">
        <v>33</v>
      </c>
      <c r="B61" s="23">
        <v>1817794</v>
      </c>
      <c r="C61" s="23">
        <v>4467853</v>
      </c>
      <c r="D61" s="23">
        <v>2104417</v>
      </c>
      <c r="E61" s="17">
        <f t="shared" si="4"/>
        <v>47.10130346723583</v>
      </c>
      <c r="F61" s="17">
        <f t="shared" si="5"/>
        <v>115.76762823510253</v>
      </c>
      <c r="H61" s="5"/>
    </row>
    <row r="62" spans="1:8" x14ac:dyDescent="0.25">
      <c r="A62" s="2" t="s">
        <v>34</v>
      </c>
      <c r="B62" s="23">
        <v>2432212</v>
      </c>
      <c r="C62" s="23">
        <v>4740380</v>
      </c>
      <c r="D62" s="23">
        <v>2619232</v>
      </c>
      <c r="E62" s="17">
        <f t="shared" si="4"/>
        <v>55.253629455866403</v>
      </c>
      <c r="F62" s="17">
        <f t="shared" si="5"/>
        <v>107.68929682116526</v>
      </c>
    </row>
    <row r="63" spans="1:8" x14ac:dyDescent="0.25">
      <c r="A63" s="2" t="s">
        <v>65</v>
      </c>
      <c r="B63" s="23">
        <v>272651</v>
      </c>
      <c r="C63" s="38">
        <v>576636</v>
      </c>
      <c r="D63" s="38">
        <v>292612</v>
      </c>
      <c r="E63" s="17">
        <f t="shared" si="4"/>
        <v>50.744663878079066</v>
      </c>
      <c r="F63" s="17">
        <f t="shared" si="5"/>
        <v>107.32108079559583</v>
      </c>
    </row>
    <row r="64" spans="1:8" ht="45" x14ac:dyDescent="0.25">
      <c r="A64" s="2" t="s">
        <v>35</v>
      </c>
      <c r="B64" s="23">
        <v>270</v>
      </c>
      <c r="C64" s="23">
        <v>1406</v>
      </c>
      <c r="D64" s="23">
        <v>114</v>
      </c>
      <c r="E64" s="17">
        <f t="shared" si="4"/>
        <v>8.1081081081081088</v>
      </c>
      <c r="F64" s="17">
        <f t="shared" si="5"/>
        <v>42.222222222222221</v>
      </c>
    </row>
    <row r="65" spans="1:8" x14ac:dyDescent="0.25">
      <c r="A65" s="2" t="s">
        <v>58</v>
      </c>
      <c r="B65" s="23">
        <v>8761</v>
      </c>
      <c r="C65" s="23">
        <v>13726</v>
      </c>
      <c r="D65" s="23">
        <v>3728</v>
      </c>
      <c r="E65" s="17">
        <f t="shared" si="4"/>
        <v>27.160134052163777</v>
      </c>
      <c r="F65" s="17">
        <f t="shared" si="5"/>
        <v>42.552220066202487</v>
      </c>
    </row>
    <row r="66" spans="1:8" x14ac:dyDescent="0.25">
      <c r="A66" s="2" t="s">
        <v>36</v>
      </c>
      <c r="B66" s="23">
        <v>24062</v>
      </c>
      <c r="C66" s="38">
        <v>90485</v>
      </c>
      <c r="D66" s="38">
        <v>38000</v>
      </c>
      <c r="E66" s="17">
        <f t="shared" si="4"/>
        <v>41.995910924462621</v>
      </c>
      <c r="F66" s="17">
        <f t="shared" si="5"/>
        <v>157.92535948798937</v>
      </c>
    </row>
    <row r="67" spans="1:8" x14ac:dyDescent="0.25">
      <c r="A67" s="3" t="s">
        <v>37</v>
      </c>
      <c r="B67" s="22">
        <f>B68+B69</f>
        <v>211052</v>
      </c>
      <c r="C67" s="22">
        <f>C68+C69</f>
        <v>466145</v>
      </c>
      <c r="D67" s="22">
        <f>D68+D69</f>
        <v>167185</v>
      </c>
      <c r="E67" s="13">
        <f t="shared" si="4"/>
        <v>35.865449591865186</v>
      </c>
      <c r="F67" s="13">
        <f t="shared" si="5"/>
        <v>79.215074957830296</v>
      </c>
    </row>
    <row r="68" spans="1:8" x14ac:dyDescent="0.25">
      <c r="A68" s="2" t="s">
        <v>38</v>
      </c>
      <c r="B68" s="23">
        <v>208808</v>
      </c>
      <c r="C68" s="23">
        <v>458981</v>
      </c>
      <c r="D68" s="23">
        <v>164570</v>
      </c>
      <c r="E68" s="17">
        <f t="shared" si="4"/>
        <v>35.855514716295446</v>
      </c>
      <c r="F68" s="17">
        <f t="shared" si="5"/>
        <v>78.814030113788746</v>
      </c>
    </row>
    <row r="69" spans="1:8" ht="30" x14ac:dyDescent="0.25">
      <c r="A69" s="2" t="s">
        <v>39</v>
      </c>
      <c r="B69" s="23">
        <v>2244</v>
      </c>
      <c r="C69" s="23">
        <v>7164</v>
      </c>
      <c r="D69" s="23">
        <v>2615</v>
      </c>
      <c r="E69" s="17">
        <f t="shared" si="4"/>
        <v>36.501954215522055</v>
      </c>
      <c r="F69" s="17">
        <f t="shared" si="5"/>
        <v>116.53297682709447</v>
      </c>
    </row>
    <row r="70" spans="1:8" x14ac:dyDescent="0.25">
      <c r="A70" s="3" t="s">
        <v>40</v>
      </c>
      <c r="B70" s="22">
        <f>B71+B72+B73</f>
        <v>196902</v>
      </c>
      <c r="C70" s="22">
        <f>C71+C72+C73</f>
        <v>364092</v>
      </c>
      <c r="D70" s="22">
        <f>D71+D72+D73</f>
        <v>213049</v>
      </c>
      <c r="E70" s="13">
        <f t="shared" si="4"/>
        <v>58.515155510145789</v>
      </c>
      <c r="F70" s="13">
        <f t="shared" si="5"/>
        <v>108.2005261500645</v>
      </c>
    </row>
    <row r="71" spans="1:8" x14ac:dyDescent="0.25">
      <c r="A71" s="2" t="s">
        <v>41</v>
      </c>
      <c r="B71" s="23">
        <v>12792</v>
      </c>
      <c r="C71" s="23">
        <v>27828</v>
      </c>
      <c r="D71" s="23">
        <v>13721</v>
      </c>
      <c r="E71" s="17">
        <f t="shared" si="4"/>
        <v>49.306453931292218</v>
      </c>
      <c r="F71" s="17">
        <f t="shared" si="5"/>
        <v>107.26235146966854</v>
      </c>
      <c r="H71" s="5"/>
    </row>
    <row r="72" spans="1:8" x14ac:dyDescent="0.25">
      <c r="A72" s="2" t="s">
        <v>42</v>
      </c>
      <c r="B72" s="23">
        <v>58830</v>
      </c>
      <c r="C72" s="23">
        <v>0</v>
      </c>
      <c r="D72" s="23">
        <v>0</v>
      </c>
      <c r="E72" s="17">
        <v>0</v>
      </c>
      <c r="F72" s="17">
        <f t="shared" si="5"/>
        <v>0</v>
      </c>
    </row>
    <row r="73" spans="1:8" x14ac:dyDescent="0.25">
      <c r="A73" s="2" t="s">
        <v>43</v>
      </c>
      <c r="B73" s="23">
        <v>125280</v>
      </c>
      <c r="C73" s="23">
        <v>336264</v>
      </c>
      <c r="D73" s="23">
        <v>199328</v>
      </c>
      <c r="E73" s="17">
        <f t="shared" si="4"/>
        <v>59.277234553802963</v>
      </c>
      <c r="F73" s="17">
        <f t="shared" si="5"/>
        <v>159.10600255427843</v>
      </c>
    </row>
    <row r="74" spans="1:8" ht="28.5" x14ac:dyDescent="0.25">
      <c r="A74" s="3" t="s">
        <v>44</v>
      </c>
      <c r="B74" s="22">
        <f>B75+B76+B78+B77</f>
        <v>215504</v>
      </c>
      <c r="C74" s="22">
        <f>C75+C76+C78+C77</f>
        <v>689477</v>
      </c>
      <c r="D74" s="22">
        <f>D75+D76+D78+D77</f>
        <v>229983</v>
      </c>
      <c r="E74" s="13">
        <f t="shared" si="4"/>
        <v>33.356152562014394</v>
      </c>
      <c r="F74" s="13">
        <f t="shared" si="5"/>
        <v>106.71866879501077</v>
      </c>
    </row>
    <row r="75" spans="1:8" x14ac:dyDescent="0.25">
      <c r="A75" s="2" t="s">
        <v>45</v>
      </c>
      <c r="B75" s="23">
        <v>96540</v>
      </c>
      <c r="C75" s="23">
        <v>472964</v>
      </c>
      <c r="D75" s="23">
        <v>131137</v>
      </c>
      <c r="E75" s="17">
        <f t="shared" si="4"/>
        <v>27.726634585296132</v>
      </c>
      <c r="F75" s="17">
        <f t="shared" si="5"/>
        <v>135.83695877356536</v>
      </c>
    </row>
    <row r="76" spans="1:8" x14ac:dyDescent="0.25">
      <c r="A76" s="2" t="s">
        <v>46</v>
      </c>
      <c r="B76" s="23">
        <v>112657</v>
      </c>
      <c r="C76" s="23">
        <v>199188</v>
      </c>
      <c r="D76" s="23">
        <v>90778</v>
      </c>
      <c r="E76" s="17">
        <f t="shared" si="4"/>
        <v>45.574030564090208</v>
      </c>
      <c r="F76" s="17">
        <f t="shared" si="5"/>
        <v>80.579102940784864</v>
      </c>
    </row>
    <row r="77" spans="1:8" x14ac:dyDescent="0.25">
      <c r="A77" s="2" t="s">
        <v>101</v>
      </c>
      <c r="B77" s="23">
        <v>0</v>
      </c>
      <c r="C77" s="23">
        <v>2249</v>
      </c>
      <c r="D77" s="23">
        <v>1408</v>
      </c>
      <c r="E77" s="17">
        <f t="shared" ref="E77" si="14">D77/C77*100</f>
        <v>62.605602489995547</v>
      </c>
      <c r="F77" s="17">
        <v>0</v>
      </c>
    </row>
    <row r="78" spans="1:8" ht="30" x14ac:dyDescent="0.25">
      <c r="A78" s="2" t="s">
        <v>47</v>
      </c>
      <c r="B78" s="23">
        <v>6307</v>
      </c>
      <c r="C78" s="23">
        <v>15076</v>
      </c>
      <c r="D78" s="23">
        <v>6660</v>
      </c>
      <c r="E78" s="17">
        <f t="shared" si="4"/>
        <v>44.176174051472536</v>
      </c>
      <c r="F78" s="17">
        <f t="shared" si="5"/>
        <v>105.59695576343746</v>
      </c>
    </row>
    <row r="79" spans="1:8" ht="42.75" x14ac:dyDescent="0.25">
      <c r="A79" s="3" t="s">
        <v>48</v>
      </c>
      <c r="B79" s="22">
        <f>B80</f>
        <v>0</v>
      </c>
      <c r="C79" s="22">
        <f>C80</f>
        <v>27000</v>
      </c>
      <c r="D79" s="22">
        <f>D80</f>
        <v>0</v>
      </c>
      <c r="E79" s="13">
        <v>0</v>
      </c>
      <c r="F79" s="13">
        <v>0</v>
      </c>
    </row>
    <row r="80" spans="1:8" ht="30" x14ac:dyDescent="0.25">
      <c r="A80" s="2" t="s">
        <v>49</v>
      </c>
      <c r="B80" s="23">
        <v>0</v>
      </c>
      <c r="C80" s="23">
        <v>27000</v>
      </c>
      <c r="D80" s="23">
        <v>0</v>
      </c>
      <c r="E80" s="17">
        <v>0</v>
      </c>
      <c r="F80" s="17">
        <v>0</v>
      </c>
    </row>
    <row r="81" spans="1:9" x14ac:dyDescent="0.25">
      <c r="A81" s="4" t="s">
        <v>50</v>
      </c>
      <c r="B81" s="28">
        <f>B32+B40+B42+B45+B57+B60+B67+B70+B74+B51+B79</f>
        <v>6601859</v>
      </c>
      <c r="C81" s="28">
        <f>C32+C40+C42+C45+C57+C60+C67+C70+C74+C51+C79</f>
        <v>17093244</v>
      </c>
      <c r="D81" s="28">
        <f>D32+D40+D42+D45+D57+D60+D67+D70+D74+D51+D79</f>
        <v>7363153.21</v>
      </c>
      <c r="E81" s="13">
        <f t="shared" si="4"/>
        <v>43.076394451515462</v>
      </c>
      <c r="F81" s="13">
        <f t="shared" si="5"/>
        <v>111.53151271482776</v>
      </c>
    </row>
    <row r="82" spans="1:9" x14ac:dyDescent="0.25">
      <c r="B82" s="16"/>
      <c r="C82" s="16"/>
      <c r="D82" s="16"/>
      <c r="E82" s="16"/>
      <c r="F82" s="16"/>
    </row>
    <row r="83" spans="1:9" ht="50.25" customHeight="1" x14ac:dyDescent="0.25">
      <c r="A83" s="59" t="s">
        <v>110</v>
      </c>
      <c r="B83" s="59"/>
      <c r="C83" s="59"/>
      <c r="D83" s="59"/>
      <c r="E83" s="59"/>
      <c r="F83" s="59"/>
    </row>
    <row r="84" spans="1:9" ht="18.75" customHeight="1" x14ac:dyDescent="0.25">
      <c r="A84" s="39"/>
      <c r="B84" s="39"/>
      <c r="C84" s="39"/>
      <c r="D84" s="39"/>
      <c r="E84" s="39"/>
      <c r="F84" s="39" t="s">
        <v>88</v>
      </c>
    </row>
    <row r="85" spans="1:9" ht="90" x14ac:dyDescent="0.25">
      <c r="A85" s="9" t="s">
        <v>55</v>
      </c>
      <c r="B85" s="8" t="s">
        <v>103</v>
      </c>
      <c r="C85" s="7" t="s">
        <v>97</v>
      </c>
      <c r="D85" s="8" t="s">
        <v>106</v>
      </c>
      <c r="E85" s="8" t="s">
        <v>98</v>
      </c>
      <c r="F85" s="8" t="s">
        <v>111</v>
      </c>
    </row>
    <row r="86" spans="1:9" x14ac:dyDescent="0.25">
      <c r="A86" s="40" t="s">
        <v>69</v>
      </c>
      <c r="B86" s="41">
        <v>384285</v>
      </c>
      <c r="C86" s="41">
        <v>786218.02</v>
      </c>
      <c r="D86" s="41">
        <v>342184.89</v>
      </c>
      <c r="E86" s="42">
        <f>D86/C86*100</f>
        <v>43.522900937834017</v>
      </c>
      <c r="F86" s="42">
        <f>D86/B86*100</f>
        <v>89.044560677622073</v>
      </c>
    </row>
    <row r="87" spans="1:9" ht="30" x14ac:dyDescent="0.25">
      <c r="A87" s="19" t="s">
        <v>70</v>
      </c>
      <c r="B87" s="32">
        <v>4353221</v>
      </c>
      <c r="C87" s="41">
        <v>8699162.8000000007</v>
      </c>
      <c r="D87" s="32">
        <v>4540349.33</v>
      </c>
      <c r="E87" s="14">
        <f t="shared" ref="E87:E103" si="15">D87/C87*100</f>
        <v>52.192945854513717</v>
      </c>
      <c r="F87" s="14">
        <f t="shared" ref="F87:F103" si="16">D87/B87*100</f>
        <v>104.29861773615445</v>
      </c>
      <c r="H87" s="34"/>
      <c r="I87" s="35"/>
    </row>
    <row r="88" spans="1:9" ht="30" x14ac:dyDescent="0.25">
      <c r="A88" s="19" t="s">
        <v>71</v>
      </c>
      <c r="B88" s="32">
        <v>90943</v>
      </c>
      <c r="C88" s="41">
        <v>83107.09</v>
      </c>
      <c r="D88" s="32">
        <v>30208.53</v>
      </c>
      <c r="E88" s="14">
        <f t="shared" si="15"/>
        <v>36.34892041100224</v>
      </c>
      <c r="F88" s="14">
        <f t="shared" si="16"/>
        <v>33.21699306158802</v>
      </c>
      <c r="H88" s="34"/>
      <c r="I88" s="35"/>
    </row>
    <row r="89" spans="1:9" ht="47.45" customHeight="1" x14ac:dyDescent="0.25">
      <c r="A89" s="19" t="s">
        <v>72</v>
      </c>
      <c r="B89" s="32">
        <v>213952</v>
      </c>
      <c r="C89" s="41">
        <v>433290.01</v>
      </c>
      <c r="D89" s="32">
        <v>198127.44</v>
      </c>
      <c r="E89" s="14">
        <f t="shared" si="15"/>
        <v>45.726288496704555</v>
      </c>
      <c r="F89" s="14">
        <f t="shared" si="16"/>
        <v>92.603686808256057</v>
      </c>
      <c r="H89" s="34"/>
      <c r="I89" s="35"/>
    </row>
    <row r="90" spans="1:9" ht="30" x14ac:dyDescent="0.25">
      <c r="A90" s="19" t="s">
        <v>73</v>
      </c>
      <c r="B90" s="32">
        <v>2332</v>
      </c>
      <c r="C90" s="41">
        <v>4839.07</v>
      </c>
      <c r="D90" s="32">
        <v>2009.79</v>
      </c>
      <c r="E90" s="14">
        <f t="shared" si="15"/>
        <v>41.5325672081619</v>
      </c>
      <c r="F90" s="14">
        <v>0</v>
      </c>
      <c r="H90" s="34"/>
      <c r="I90" s="35"/>
    </row>
    <row r="91" spans="1:9" ht="43.5" customHeight="1" x14ac:dyDescent="0.25">
      <c r="A91" s="19" t="s">
        <v>74</v>
      </c>
      <c r="B91" s="32">
        <v>8001</v>
      </c>
      <c r="C91" s="41">
        <v>19922.669999999998</v>
      </c>
      <c r="D91" s="32">
        <v>6177.93</v>
      </c>
      <c r="E91" s="14">
        <f t="shared" si="15"/>
        <v>31.00954841896192</v>
      </c>
      <c r="F91" s="14">
        <f t="shared" si="16"/>
        <v>77.214473190851152</v>
      </c>
      <c r="H91" s="34"/>
      <c r="I91" s="36"/>
    </row>
    <row r="92" spans="1:9" ht="51.75" customHeight="1" x14ac:dyDescent="0.25">
      <c r="A92" s="19" t="s">
        <v>75</v>
      </c>
      <c r="B92" s="32">
        <v>69710</v>
      </c>
      <c r="C92" s="41">
        <v>227888.72</v>
      </c>
      <c r="D92" s="32">
        <v>96993.95</v>
      </c>
      <c r="E92" s="14">
        <f t="shared" si="15"/>
        <v>42.561979373090516</v>
      </c>
      <c r="F92" s="14">
        <f t="shared" si="16"/>
        <v>139.13921962415722</v>
      </c>
      <c r="H92" s="34"/>
      <c r="I92" s="35"/>
    </row>
    <row r="93" spans="1:9" x14ac:dyDescent="0.25">
      <c r="A93" s="19" t="s">
        <v>76</v>
      </c>
      <c r="B93" s="32">
        <v>85718</v>
      </c>
      <c r="C93" s="41">
        <v>224186.86</v>
      </c>
      <c r="D93" s="32">
        <v>155647.25</v>
      </c>
      <c r="E93" s="14">
        <f t="shared" si="15"/>
        <v>69.427463322337445</v>
      </c>
      <c r="F93" s="14">
        <v>0</v>
      </c>
      <c r="H93" s="34"/>
      <c r="I93" s="35"/>
    </row>
    <row r="94" spans="1:9" ht="54" customHeight="1" x14ac:dyDescent="0.25">
      <c r="A94" s="19" t="s">
        <v>77</v>
      </c>
      <c r="B94" s="32">
        <v>1627</v>
      </c>
      <c r="C94" s="41">
        <v>189727.96</v>
      </c>
      <c r="D94" s="32">
        <v>6783.19</v>
      </c>
      <c r="E94" s="14">
        <f t="shared" si="15"/>
        <v>3.5752189608742961</v>
      </c>
      <c r="F94" s="14">
        <f t="shared" si="16"/>
        <v>416.91395205900426</v>
      </c>
      <c r="H94" s="34"/>
      <c r="I94" s="35"/>
    </row>
    <row r="95" spans="1:9" ht="46.15" customHeight="1" x14ac:dyDescent="0.25">
      <c r="A95" s="19" t="s">
        <v>78</v>
      </c>
      <c r="B95" s="32">
        <v>0</v>
      </c>
      <c r="C95" s="41">
        <v>3900</v>
      </c>
      <c r="D95" s="52">
        <v>0</v>
      </c>
      <c r="E95" s="32">
        <v>0</v>
      </c>
      <c r="F95" s="14">
        <v>0</v>
      </c>
      <c r="H95" s="34"/>
      <c r="I95" s="35"/>
    </row>
    <row r="96" spans="1:9" ht="48.75" customHeight="1" x14ac:dyDescent="0.25">
      <c r="A96" s="19" t="s">
        <v>79</v>
      </c>
      <c r="B96" s="32">
        <v>469901</v>
      </c>
      <c r="C96" s="41">
        <v>1047404.18</v>
      </c>
      <c r="D96" s="32">
        <v>520249.98</v>
      </c>
      <c r="E96" s="14">
        <f t="shared" si="15"/>
        <v>49.6704128104587</v>
      </c>
      <c r="F96" s="14">
        <f t="shared" si="16"/>
        <v>110.71480588464378</v>
      </c>
      <c r="H96" s="34"/>
      <c r="I96" s="35"/>
    </row>
    <row r="97" spans="1:9" ht="75" x14ac:dyDescent="0.25">
      <c r="A97" s="19" t="s">
        <v>80</v>
      </c>
      <c r="B97" s="32">
        <v>15379</v>
      </c>
      <c r="C97" s="41">
        <v>46242.86</v>
      </c>
      <c r="D97" s="32">
        <v>15459.3</v>
      </c>
      <c r="E97" s="14">
        <f t="shared" si="15"/>
        <v>33.430674486828885</v>
      </c>
      <c r="F97" s="14">
        <f t="shared" si="16"/>
        <v>100.52214058131217</v>
      </c>
      <c r="H97" s="34"/>
      <c r="I97" s="35"/>
    </row>
    <row r="98" spans="1:9" ht="71.45" customHeight="1" x14ac:dyDescent="0.25">
      <c r="A98" s="19" t="s">
        <v>81</v>
      </c>
      <c r="B98" s="32">
        <v>328712</v>
      </c>
      <c r="C98" s="41">
        <v>1228079.1000000001</v>
      </c>
      <c r="D98" s="32">
        <v>366043.8</v>
      </c>
      <c r="E98" s="14">
        <f t="shared" si="15"/>
        <v>29.806207108320628</v>
      </c>
      <c r="F98" s="14">
        <f t="shared" si="16"/>
        <v>111.356993355886</v>
      </c>
      <c r="H98" s="34"/>
      <c r="I98" s="35"/>
    </row>
    <row r="99" spans="1:9" ht="30" x14ac:dyDescent="0.25">
      <c r="A99" s="19" t="s">
        <v>82</v>
      </c>
      <c r="B99" s="32">
        <v>168382</v>
      </c>
      <c r="C99" s="41">
        <v>365450.52</v>
      </c>
      <c r="D99" s="32">
        <v>144588.1</v>
      </c>
      <c r="E99" s="14">
        <f t="shared" si="15"/>
        <v>39.564343758492946</v>
      </c>
      <c r="F99" s="14">
        <f t="shared" si="16"/>
        <v>85.86909527146608</v>
      </c>
      <c r="H99" s="34"/>
      <c r="I99" s="35"/>
    </row>
    <row r="100" spans="1:9" ht="31.15" customHeight="1" x14ac:dyDescent="0.25">
      <c r="A100" s="19" t="s">
        <v>83</v>
      </c>
      <c r="B100" s="32">
        <v>2472</v>
      </c>
      <c r="C100" s="41">
        <v>10694</v>
      </c>
      <c r="D100" s="32">
        <v>2136.42</v>
      </c>
      <c r="E100" s="14">
        <f t="shared" si="15"/>
        <v>19.977744529642791</v>
      </c>
      <c r="F100" s="14">
        <v>0</v>
      </c>
      <c r="H100" s="34"/>
      <c r="I100" s="35"/>
    </row>
    <row r="101" spans="1:9" ht="45" x14ac:dyDescent="0.25">
      <c r="A101" s="20" t="s">
        <v>84</v>
      </c>
      <c r="B101" s="32">
        <v>265642</v>
      </c>
      <c r="C101" s="41">
        <v>2420079.81</v>
      </c>
      <c r="D101" s="32">
        <v>478505.47</v>
      </c>
      <c r="E101" s="14">
        <f t="shared" si="15"/>
        <v>19.772301228363208</v>
      </c>
      <c r="F101" s="14">
        <f t="shared" si="16"/>
        <v>180.1317073354364</v>
      </c>
      <c r="H101" s="51"/>
      <c r="I101" s="35"/>
    </row>
    <row r="102" spans="1:9" ht="51.6" customHeight="1" x14ac:dyDescent="0.25">
      <c r="A102" s="19" t="s">
        <v>85</v>
      </c>
      <c r="B102" s="32">
        <v>45622</v>
      </c>
      <c r="C102" s="41">
        <v>1194044.93</v>
      </c>
      <c r="D102" s="32">
        <v>408077.83</v>
      </c>
      <c r="E102" s="14">
        <f t="shared" si="15"/>
        <v>34.176086656973624</v>
      </c>
      <c r="F102" s="14">
        <v>0</v>
      </c>
      <c r="H102" s="51"/>
      <c r="I102" s="35"/>
    </row>
    <row r="103" spans="1:9" x14ac:dyDescent="0.25">
      <c r="A103" s="12" t="s">
        <v>50</v>
      </c>
      <c r="B103" s="29">
        <f>B86+B87+B88+B89+B90+B91+B92+B93+B94+B95+B96+B97+B98+B99+B100+B101+B102</f>
        <v>6505899</v>
      </c>
      <c r="C103" s="29">
        <f t="shared" ref="C103" si="17">C86+C87+C88+C89+C90+C91+C92+C93+C94+C95+C96+C97+C98+C99+C100+C101+C102</f>
        <v>16984238.600000001</v>
      </c>
      <c r="D103" s="29">
        <f>D86+D87+D88+D89+D90+D91+D92+D93+D94+E95+D96+D97+D98+D99+D100+D101+D102</f>
        <v>7313543.2000000002</v>
      </c>
      <c r="E103" s="14">
        <f t="shared" si="15"/>
        <v>43.060765761969449</v>
      </c>
      <c r="F103" s="15">
        <f t="shared" si="16"/>
        <v>112.41402917567581</v>
      </c>
      <c r="H103" s="51"/>
      <c r="I103" s="35"/>
    </row>
    <row r="104" spans="1:9" x14ac:dyDescent="0.25">
      <c r="B104" s="6"/>
      <c r="H104" s="37"/>
      <c r="I104" s="35"/>
    </row>
    <row r="105" spans="1:9" ht="79.5" customHeight="1" x14ac:dyDescent="0.25">
      <c r="A105" s="56" t="s">
        <v>116</v>
      </c>
      <c r="B105" s="56"/>
      <c r="C105" s="56"/>
      <c r="D105" s="56"/>
      <c r="E105" s="56"/>
      <c r="F105" s="56"/>
      <c r="H105" s="55"/>
      <c r="I105" s="55"/>
    </row>
    <row r="106" spans="1:9" x14ac:dyDescent="0.25">
      <c r="A106" s="56" t="s">
        <v>114</v>
      </c>
      <c r="B106" s="56"/>
      <c r="C106" s="56"/>
      <c r="D106" s="56"/>
      <c r="E106" s="56"/>
      <c r="F106" s="56"/>
    </row>
    <row r="108" spans="1:9" x14ac:dyDescent="0.25">
      <c r="A108" s="57" t="s">
        <v>89</v>
      </c>
      <c r="B108" s="57"/>
      <c r="C108" s="57"/>
      <c r="D108" s="57"/>
      <c r="E108" s="57"/>
      <c r="F108" s="57"/>
    </row>
    <row r="109" spans="1:9" ht="99" customHeight="1" x14ac:dyDescent="0.25">
      <c r="A109" s="58" t="s">
        <v>115</v>
      </c>
      <c r="B109" s="58"/>
      <c r="C109" s="58"/>
      <c r="D109" s="58"/>
      <c r="E109" s="58"/>
      <c r="F109" s="58"/>
    </row>
    <row r="110" spans="1:9" ht="12" customHeight="1" x14ac:dyDescent="0.25">
      <c r="A110" s="53"/>
    </row>
    <row r="111" spans="1:9" x14ac:dyDescent="0.25">
      <c r="A111" s="43"/>
      <c r="B111" s="43"/>
      <c r="C111" s="44" t="s">
        <v>90</v>
      </c>
    </row>
    <row r="112" spans="1:9" ht="30" x14ac:dyDescent="0.25">
      <c r="A112" s="45" t="s">
        <v>91</v>
      </c>
      <c r="B112" s="46" t="s">
        <v>99</v>
      </c>
      <c r="C112" s="47" t="s">
        <v>112</v>
      </c>
    </row>
    <row r="113" spans="1:3" x14ac:dyDescent="0.25">
      <c r="A113" s="48" t="s">
        <v>92</v>
      </c>
      <c r="B113" s="49">
        <v>150000</v>
      </c>
      <c r="C113" s="54">
        <f>C117+C115</f>
        <v>286949.08199999999</v>
      </c>
    </row>
    <row r="114" spans="1:3" x14ac:dyDescent="0.25">
      <c r="A114" s="50" t="s">
        <v>93</v>
      </c>
      <c r="B114" s="49">
        <v>0</v>
      </c>
      <c r="C114" s="54">
        <v>0</v>
      </c>
    </row>
    <row r="115" spans="1:3" ht="75" x14ac:dyDescent="0.25">
      <c r="A115" s="19" t="s">
        <v>94</v>
      </c>
      <c r="B115" s="49">
        <v>0</v>
      </c>
      <c r="C115" s="54">
        <v>136949.08199999999</v>
      </c>
    </row>
    <row r="116" spans="1:3" ht="45" x14ac:dyDescent="0.25">
      <c r="A116" s="19" t="s">
        <v>95</v>
      </c>
      <c r="B116" s="49">
        <v>0</v>
      </c>
      <c r="C116" s="54">
        <v>0</v>
      </c>
    </row>
    <row r="117" spans="1:3" x14ac:dyDescent="0.25">
      <c r="A117" s="19" t="s">
        <v>96</v>
      </c>
      <c r="B117" s="49">
        <v>150000</v>
      </c>
      <c r="C117" s="54">
        <v>150000</v>
      </c>
    </row>
  </sheetData>
  <mergeCells count="10">
    <mergeCell ref="A106:F106"/>
    <mergeCell ref="A108:F108"/>
    <mergeCell ref="A109:F109"/>
    <mergeCell ref="A83:F83"/>
    <mergeCell ref="A1:F1"/>
    <mergeCell ref="A2:F2"/>
    <mergeCell ref="A3:F3"/>
    <mergeCell ref="A28:F28"/>
    <mergeCell ref="A29:F29"/>
    <mergeCell ref="A105:F10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7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2023-07-14T06:55:22Z</dcterms:modified>
</cp:coreProperties>
</file>